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48" windowHeight="6995"/>
  </bookViews>
  <sheets>
    <sheet name="2026年4月" sheetId="2" r:id="rId1"/>
    <sheet name="Sheet1" sheetId="3" r:id="rId2"/>
  </sheets>
  <definedNames>
    <definedName name="_xlnm.Print_Titles" localSheetId="0">'2026年4月'!$4:$4</definedName>
    <definedName name="_xlnm._FilterDatabase" localSheetId="0" hidden="1">'2026年4月'!$A$1:$H$41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<sst xmlns="http://schemas.openxmlformats.org/spreadsheetml/2006/main" count="62" uniqueCount="36">
  <si>
    <t>2026年5月阳春市政策性生猪养殖保险投保情况表</t>
  </si>
  <si>
    <t xml:space="preserve">填报日期：2026年7月1日   </t>
  </si>
  <si>
    <t>一、育肥猪</t>
  </si>
  <si>
    <t>序号</t>
  </si>
  <si>
    <t>投保
险种</t>
  </si>
  <si>
    <t>投保人</t>
  </si>
  <si>
    <t>起保日期</t>
  </si>
  <si>
    <t>终保日期</t>
  </si>
  <si>
    <t>总净保费（元）</t>
  </si>
  <si>
    <t>总保险数量（头）</t>
  </si>
  <si>
    <t>其中各级财政补贴保费（元）</t>
  </si>
  <si>
    <t>育肥猪</t>
  </si>
  <si>
    <t>广东京基智农生态农业有限公司</t>
  </si>
  <si>
    <t>2026-05-01</t>
  </si>
  <si>
    <t>2026-10-31</t>
  </si>
  <si>
    <t>杨清伟</t>
  </si>
  <si>
    <t>2026-05-21</t>
  </si>
  <si>
    <t>2026-11-20</t>
  </si>
  <si>
    <t>肇庆市高要区恒益农牧有限公司</t>
  </si>
  <si>
    <t>2026-05-31</t>
  </si>
  <si>
    <t>2026-11-30</t>
  </si>
  <si>
    <t>小计</t>
  </si>
  <si>
    <t>二、仔猪</t>
  </si>
  <si>
    <t>仔猪</t>
  </si>
  <si>
    <t>确认数</t>
  </si>
  <si>
    <t>三、两项总计</t>
  </si>
  <si>
    <t>总计</t>
  </si>
  <si>
    <t>9月</t>
  </si>
  <si>
    <t>参保数量</t>
  </si>
  <si>
    <t>总保费</t>
  </si>
  <si>
    <t>中央</t>
  </si>
  <si>
    <t>省</t>
  </si>
  <si>
    <t>市</t>
  </si>
  <si>
    <t>县</t>
  </si>
  <si>
    <t>农户</t>
  </si>
  <si>
    <t>母猪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</si>
</sst>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yyyy\-mm\-dd;@"/>
  </numFmts>
  <fonts count="31">
    <font>
      <sz val="11"/>
      <color theme="1"/>
      <name val="宋体"/>
      <charset val="134"/>
      <scheme val="minor"/>
    </font>
    <font>
      <sz val="12"/>
      <color theme="1"/>
      <name val="仿宋"/>
      <charset val="134"/>
    </font>
    <font>
      <sz val="12"/>
      <color theme="1"/>
      <name val="Times New Roman"/>
      <charset val="134"/>
    </font>
    <font>
      <sz val="20"/>
      <name val="方正小标宋简体"/>
      <charset val="134"/>
    </font>
    <font>
      <b/>
      <sz val="18"/>
      <name val="仿宋"/>
      <charset val="134"/>
    </font>
    <font>
      <sz val="12"/>
      <name val="仿宋"/>
      <charset val="134"/>
    </font>
    <font>
      <b/>
      <sz val="14"/>
      <name val="仿宋"/>
      <charset val="134"/>
    </font>
    <font>
      <sz val="14"/>
      <color theme="1"/>
      <name val="仿宋"/>
      <charset val="134"/>
    </font>
    <font>
      <sz val="14"/>
      <name val="宋体"/>
      <charset val="134"/>
    </font>
    <font>
      <sz val="14"/>
      <name val="Courier New"/>
      <charset val="134"/>
    </font>
    <font>
      <b/>
      <sz val="14"/>
      <color rgb="FF000000"/>
      <name val="仿宋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9" applyNumberFormat="0" applyAlignment="0" applyProtection="0">
      <alignment vertical="center"/>
    </xf>
    <xf numFmtId="0" fontId="21" fillId="4" borderId="10" applyNumberFormat="0" applyAlignment="0" applyProtection="0">
      <alignment vertical="center"/>
    </xf>
    <xf numFmtId="0" fontId="22" fillId="4" borderId="9" applyNumberFormat="0" applyAlignment="0" applyProtection="0">
      <alignment vertical="center"/>
    </xf>
    <xf numFmtId="0" fontId="23" fillId="5" borderId="11" applyNumberFormat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Alignment="1">
      <alignment vertical="center" wrapText="1"/>
    </xf>
    <xf numFmtId="0" fontId="0" fillId="0" borderId="0" xfId="0" applyFill="1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left" wrapText="1"/>
    </xf>
    <xf numFmtId="0" fontId="5" fillId="0" borderId="0" xfId="0" applyFont="1" applyFill="1" applyAlignment="1">
      <alignment horizont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1"/>
  <sheetViews>
    <sheetView tabSelected="1" workbookViewId="0">
      <selection activeCell="A1" sqref="A1:H1"/>
    </sheetView>
  </sheetViews>
  <sheetFormatPr defaultColWidth="9" defaultRowHeight="14.4"/>
  <cols>
    <col min="1" max="1" width="11.75" style="6" customWidth="1"/>
    <col min="2" max="2" width="20" style="7" customWidth="1"/>
    <col min="3" max="3" width="36.8796296296296" style="7" customWidth="1"/>
    <col min="4" max="6" width="18.25" style="7" customWidth="1"/>
    <col min="7" max="8" width="18.25" style="6" customWidth="1"/>
    <col min="13" max="13" width="10.3796296296296"/>
    <col min="14" max="14" width="21.1296296296296" customWidth="1"/>
    <col min="15" max="15" width="12.6296296296296"/>
    <col min="16" max="18" width="10.3796296296296"/>
    <col min="19" max="19" width="9.37962962962963"/>
    <col min="20" max="20" width="10.3796296296296"/>
  </cols>
  <sheetData>
    <row r="1" ht="34" customHeight="1" spans="1:8">
      <c r="A1" s="8" t="s">
        <v>0</v>
      </c>
      <c r="B1" s="9"/>
      <c r="C1" s="9"/>
      <c r="D1" s="9"/>
      <c r="E1" s="9"/>
      <c r="F1" s="9"/>
      <c r="G1" s="9"/>
      <c r="H1" s="9"/>
    </row>
    <row r="2" s="3" customFormat="1" ht="39" customHeight="1" spans="1:8">
      <c r="A2" s="10" t="s">
        <v>1</v>
      </c>
      <c r="B2" s="10"/>
      <c r="C2" s="10"/>
      <c r="D2" s="10"/>
      <c r="E2" s="10"/>
      <c r="F2" s="10"/>
      <c r="G2" s="11"/>
      <c r="H2" s="11"/>
    </row>
    <row r="3" s="3" customFormat="1" ht="31" customHeight="1" spans="1:8">
      <c r="A3" s="12" t="s">
        <v>2</v>
      </c>
      <c r="B3" s="12"/>
      <c r="C3" s="12"/>
      <c r="D3" s="12"/>
      <c r="E3" s="12"/>
      <c r="F3" s="12"/>
      <c r="G3" s="13"/>
      <c r="H3" s="12"/>
    </row>
    <row r="4" s="3" customFormat="1" ht="39" customHeight="1" spans="1:8">
      <c r="A4" s="14" t="s">
        <v>3</v>
      </c>
      <c r="B4" s="14" t="s">
        <v>4</v>
      </c>
      <c r="C4" s="14" t="s">
        <v>5</v>
      </c>
      <c r="D4" s="15" t="s">
        <v>6</v>
      </c>
      <c r="E4" s="15" t="s">
        <v>7</v>
      </c>
      <c r="F4" s="14" t="s">
        <v>8</v>
      </c>
      <c r="G4" s="14" t="s">
        <v>9</v>
      </c>
      <c r="H4" s="16" t="s">
        <v>10</v>
      </c>
    </row>
    <row r="5" s="3" customFormat="1" ht="45" customHeight="1" spans="1:8">
      <c r="A5" s="14">
        <v>1</v>
      </c>
      <c r="B5" s="14" t="s">
        <v>11</v>
      </c>
      <c r="C5" s="17" t="s">
        <v>12</v>
      </c>
      <c r="D5" s="18" t="s">
        <v>13</v>
      </c>
      <c r="E5" s="18" t="s">
        <v>14</v>
      </c>
      <c r="F5" s="18">
        <v>64182</v>
      </c>
      <c r="G5" s="18">
        <v>1126</v>
      </c>
      <c r="H5" s="14">
        <f>SUM(F5*0.75)</f>
        <v>48136.5</v>
      </c>
    </row>
    <row r="6" s="3" customFormat="1" ht="45" customHeight="1" spans="1:8">
      <c r="A6" s="14">
        <v>2</v>
      </c>
      <c r="B6" s="14" t="s">
        <v>11</v>
      </c>
      <c r="C6" s="17" t="s">
        <v>15</v>
      </c>
      <c r="D6" s="18" t="s">
        <v>16</v>
      </c>
      <c r="E6" s="18" t="s">
        <v>17</v>
      </c>
      <c r="F6" s="18">
        <v>44460</v>
      </c>
      <c r="G6" s="18">
        <v>780</v>
      </c>
      <c r="H6" s="14">
        <f>SUM(F6*0.75)</f>
        <v>33345</v>
      </c>
    </row>
    <row r="7" s="3" customFormat="1" ht="45" customHeight="1" spans="1:8">
      <c r="A7" s="14">
        <v>3</v>
      </c>
      <c r="B7" s="14" t="s">
        <v>11</v>
      </c>
      <c r="C7" s="17" t="s">
        <v>18</v>
      </c>
      <c r="D7" s="18" t="s">
        <v>19</v>
      </c>
      <c r="E7" s="18" t="s">
        <v>20</v>
      </c>
      <c r="F7" s="18">
        <v>163362</v>
      </c>
      <c r="G7" s="18">
        <v>2866</v>
      </c>
      <c r="H7" s="14">
        <f>SUM(F7*0.75)</f>
        <v>122521.5</v>
      </c>
    </row>
    <row r="8" s="3" customFormat="1" ht="39" customHeight="1" spans="1:8">
      <c r="A8" s="14" t="s">
        <v>21</v>
      </c>
      <c r="B8" s="19"/>
      <c r="C8" s="19"/>
      <c r="D8" s="19"/>
      <c r="E8" s="20"/>
      <c r="F8" s="14">
        <f>SUM(F5:F7)</f>
        <v>272004</v>
      </c>
      <c r="G8" s="14">
        <f>SUM(G5:G7)</f>
        <v>4772</v>
      </c>
      <c r="H8" s="14">
        <f>SUM(F8*0.75)</f>
        <v>204003</v>
      </c>
    </row>
    <row r="9" s="3" customFormat="1" ht="32" customHeight="1" spans="1:8">
      <c r="A9" s="21" t="s">
        <v>22</v>
      </c>
      <c r="B9" s="22"/>
      <c r="C9" s="22"/>
      <c r="D9" s="22"/>
      <c r="E9" s="22"/>
      <c r="F9" s="22"/>
      <c r="G9" s="23"/>
      <c r="H9" s="24"/>
    </row>
    <row r="10" s="3" customFormat="1" ht="39" customHeight="1" spans="1:8">
      <c r="A10" s="14" t="s">
        <v>3</v>
      </c>
      <c r="B10" s="14" t="s">
        <v>4</v>
      </c>
      <c r="C10" s="14" t="s">
        <v>5</v>
      </c>
      <c r="D10" s="15" t="s">
        <v>6</v>
      </c>
      <c r="E10" s="15" t="s">
        <v>7</v>
      </c>
      <c r="F10" s="14" t="s">
        <v>8</v>
      </c>
      <c r="G10" s="14" t="s">
        <v>9</v>
      </c>
      <c r="H10" s="16" t="s">
        <v>10</v>
      </c>
    </row>
    <row r="11" s="3" customFormat="1" ht="52" customHeight="1" spans="1:8">
      <c r="A11" s="14">
        <v>1</v>
      </c>
      <c r="B11" s="14" t="s">
        <v>23</v>
      </c>
      <c r="C11" s="17" t="s">
        <v>15</v>
      </c>
      <c r="D11" s="18" t="s">
        <v>16</v>
      </c>
      <c r="E11" s="18" t="s">
        <v>17</v>
      </c>
      <c r="F11" s="18">
        <v>21840</v>
      </c>
      <c r="G11" s="18">
        <v>780</v>
      </c>
      <c r="H11" s="14">
        <f>SUM(F11*0.75)</f>
        <v>16380</v>
      </c>
    </row>
    <row r="12" s="3" customFormat="1" ht="39" customHeight="1" spans="1:8">
      <c r="A12" s="14" t="s">
        <v>21</v>
      </c>
      <c r="B12" s="19"/>
      <c r="C12" s="19"/>
      <c r="D12" s="19"/>
      <c r="E12" s="20"/>
      <c r="F12" s="14">
        <f>F11</f>
        <v>21840</v>
      </c>
      <c r="G12" s="14">
        <f>G11</f>
        <v>780</v>
      </c>
      <c r="H12" s="14">
        <f>SUM(F12*0.75)</f>
        <v>16380</v>
      </c>
    </row>
    <row r="13" s="3" customFormat="1" ht="30" hidden="1" customHeight="1" spans="1:8">
      <c r="A13" s="25" t="s">
        <v>21</v>
      </c>
      <c r="B13" s="19"/>
      <c r="C13" s="19"/>
      <c r="D13" s="19"/>
      <c r="E13" s="20"/>
      <c r="F13" s="14" t="e">
        <f>SUM(#REF!)</f>
        <v>#REF!</v>
      </c>
      <c r="G13" s="14" t="e">
        <f>SUM(#REF!)</f>
        <v>#REF!</v>
      </c>
      <c r="H13" s="25"/>
    </row>
    <row r="14" s="4" customFormat="1" ht="30" hidden="1" customHeight="1" spans="1:8">
      <c r="A14" s="14" t="s">
        <v>3</v>
      </c>
      <c r="B14" s="26" t="s">
        <v>4</v>
      </c>
      <c r="C14" s="26" t="s">
        <v>5</v>
      </c>
      <c r="D14" s="26" t="s">
        <v>6</v>
      </c>
      <c r="E14" s="26" t="s">
        <v>7</v>
      </c>
      <c r="F14" s="26" t="s">
        <v>8</v>
      </c>
      <c r="G14" s="26" t="s">
        <v>9</v>
      </c>
      <c r="H14" s="26" t="s">
        <v>24</v>
      </c>
    </row>
    <row r="15" s="3" customFormat="1" ht="48" hidden="1" customHeight="1" spans="1:8">
      <c r="A15" s="25"/>
      <c r="B15" s="25"/>
      <c r="C15" s="14"/>
      <c r="D15" s="15"/>
      <c r="E15" s="15"/>
      <c r="F15" s="14"/>
      <c r="G15" s="14"/>
      <c r="H15" s="14"/>
    </row>
    <row r="16" s="3" customFormat="1" ht="48" hidden="1" customHeight="1" spans="1:8">
      <c r="A16" s="25"/>
      <c r="B16" s="25"/>
      <c r="C16" s="14"/>
      <c r="D16" s="15"/>
      <c r="E16" s="15"/>
      <c r="F16" s="14"/>
      <c r="G16" s="14"/>
      <c r="H16" s="14"/>
    </row>
    <row r="17" s="3" customFormat="1" ht="24" hidden="1" customHeight="1" spans="1:9">
      <c r="A17" s="25" t="s">
        <v>21</v>
      </c>
      <c r="B17" s="19"/>
      <c r="C17" s="19"/>
      <c r="D17" s="19"/>
      <c r="E17" s="20"/>
      <c r="F17" s="14">
        <f>SUM(F15:F16)</f>
        <v>0</v>
      </c>
      <c r="G17" s="14">
        <f>SUM(G15:G16)</f>
        <v>0</v>
      </c>
      <c r="H17" s="25">
        <v>0</v>
      </c>
    </row>
    <row r="18" s="3" customFormat="1" ht="30" customHeight="1" spans="1:9">
      <c r="A18" s="21" t="s">
        <v>25</v>
      </c>
      <c r="B18" s="22"/>
      <c r="C18" s="22"/>
      <c r="D18" s="22"/>
      <c r="E18" s="22"/>
      <c r="F18" s="22"/>
      <c r="G18" s="23"/>
      <c r="H18" s="24"/>
    </row>
    <row r="19" s="4" customFormat="1" ht="46" customHeight="1" spans="1:9">
      <c r="A19" s="25" t="s">
        <v>26</v>
      </c>
      <c r="B19" s="14"/>
      <c r="C19" s="14"/>
      <c r="D19" s="14"/>
      <c r="E19" s="14"/>
      <c r="F19" s="14">
        <f>SUM(F8+F12)</f>
        <v>293844</v>
      </c>
      <c r="G19" s="14">
        <f>SUM(G8+G12)</f>
        <v>5552</v>
      </c>
      <c r="H19" s="14">
        <f>SUM(H8+H12)</f>
        <v>220383</v>
      </c>
      <c r="I19" s="27"/>
    </row>
    <row r="20" customFormat="1" ht="38" customHeight="1" spans="1:9">
      <c r="A20" s="28"/>
      <c r="B20" s="29"/>
      <c r="C20" s="29"/>
      <c r="D20" s="29"/>
      <c r="E20" s="29"/>
      <c r="F20" s="29"/>
      <c r="G20" s="28"/>
      <c r="H20" s="28"/>
    </row>
    <row r="21" s="5" customFormat="1" ht="24" customHeight="1" spans="1:9">
      <c r="A21" s="6"/>
      <c r="B21" s="7"/>
      <c r="C21" s="7"/>
      <c r="D21" s="7"/>
      <c r="E21" s="7"/>
      <c r="F21" s="7"/>
      <c r="G21" s="6"/>
      <c r="H21" s="6"/>
    </row>
  </sheetData>
  <mergeCells count="10">
    <mergeCell ref="A1:H1"/>
    <mergeCell ref="A2:G2"/>
    <mergeCell ref="A3:H3"/>
    <mergeCell ref="B8:E8"/>
    <mergeCell ref="A9:H9"/>
    <mergeCell ref="B12:E12"/>
    <mergeCell ref="B13:E13"/>
    <mergeCell ref="B17:E17"/>
    <mergeCell ref="A18:H18"/>
    <mergeCell ref="B19:E19"/>
  </mergeCells>
  <pageMargins left="1" right="1" top="1" bottom="1" header="0.5" footer="0.5"/>
  <pageSetup paperSize="9" scale="65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"/>
  <sheetViews>
    <sheetView workbookViewId="0">
      <selection activeCell="M17" sqref="M17"/>
    </sheetView>
  </sheetViews>
  <sheetFormatPr defaultColWidth="9" defaultRowHeight="14.4" outlineLevelRow="4" outlineLevelCol="7"/>
  <cols>
    <col min="1" max="8" width="13.25" customWidth="1"/>
  </cols>
  <sheetData>
    <row r="1" ht="47" customHeight="1" spans="1:8">
      <c r="A1" s="1" t="s">
        <v>27</v>
      </c>
      <c r="B1" s="1" t="s">
        <v>28</v>
      </c>
      <c r="C1" s="1" t="s">
        <v>29</v>
      </c>
      <c r="D1" s="1" t="s">
        <v>30</v>
      </c>
      <c r="E1" s="1" t="s">
        <v>31</v>
      </c>
      <c r="F1" s="1" t="s">
        <v>32</v>
      </c>
      <c r="G1" s="1" t="s">
        <v>33</v>
      </c>
      <c r="H1" s="1" t="s">
        <v>34</v>
      </c>
    </row>
    <row r="2" ht="47" customHeight="1" spans="1:8">
      <c r="A2" s="1" t="s">
        <v>23</v>
      </c>
      <c r="B2" s="2">
        <v>323321</v>
      </c>
      <c r="C2" s="2">
        <f>B2*28</f>
        <v>9052988</v>
      </c>
      <c r="D2" s="2">
        <f>B2*11.2</f>
        <v>3621195.2</v>
      </c>
      <c r="E2" s="2">
        <f>B2*7</f>
        <v>2263247</v>
      </c>
      <c r="F2" s="2">
        <f>B2*1.4</f>
        <v>452649.4</v>
      </c>
      <c r="G2" s="2">
        <f>B2*1.4</f>
        <v>452649.4</v>
      </c>
      <c r="H2" s="2">
        <f>B2*7</f>
        <v>2263247</v>
      </c>
    </row>
    <row r="3" ht="47" customHeight="1" spans="1:8">
      <c r="A3" s="1" t="s">
        <v>11</v>
      </c>
      <c r="B3" s="2">
        <v>362255</v>
      </c>
      <c r="C3" s="2">
        <f>B3*57</f>
        <v>20648535</v>
      </c>
      <c r="D3" s="2">
        <f>B3*22.8</f>
        <v>8259414</v>
      </c>
      <c r="E3" s="2">
        <f>B3*14.25</f>
        <v>5162133.75</v>
      </c>
      <c r="F3" s="2">
        <f>B3*2.85</f>
        <v>1032426.75</v>
      </c>
      <c r="G3" s="2">
        <f>B3*2.85</f>
        <v>1032426.75</v>
      </c>
      <c r="H3" s="2">
        <f>B3*14.25</f>
        <v>5162133.75</v>
      </c>
    </row>
    <row r="4" ht="47" customHeight="1" spans="1:8">
      <c r="A4" s="1" t="s">
        <v>35</v>
      </c>
      <c r="B4" s="2">
        <v>22051</v>
      </c>
      <c r="C4" s="2">
        <f>B4*175</f>
        <v>3858925</v>
      </c>
      <c r="D4" s="2">
        <f>B4*70</f>
        <v>1543570</v>
      </c>
      <c r="E4" s="2">
        <f>B4*43.75</f>
        <v>964731.25</v>
      </c>
      <c r="F4" s="2">
        <f>B4*8.75</f>
        <v>192946.25</v>
      </c>
      <c r="G4" s="2">
        <f>B4*8.75</f>
        <v>192946.25</v>
      </c>
      <c r="H4" s="2">
        <f>B4*43.75</f>
        <v>964731.25</v>
      </c>
    </row>
    <row r="5" ht="47" customHeight="1" spans="1:8">
      <c r="A5" s="1" t="s">
        <v>26</v>
      </c>
      <c r="B5" s="2">
        <f>SUM(B2:B4)</f>
        <v>707627</v>
      </c>
      <c r="C5" s="2">
        <f t="shared" ref="C5:H5" si="0">SUM(C2:C4)/10000</f>
        <v>3356.0448</v>
      </c>
      <c r="D5" s="2">
        <f t="shared" si="0"/>
        <v>1342.41792</v>
      </c>
      <c r="E5" s="2">
        <f t="shared" si="0"/>
        <v>839.0112</v>
      </c>
      <c r="F5" s="2">
        <f t="shared" si="0"/>
        <v>167.80224</v>
      </c>
      <c r="G5" s="2">
        <f t="shared" si="0"/>
        <v>167.80224</v>
      </c>
      <c r="H5" s="2">
        <f t="shared" si="0"/>
        <v>839.0112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2026年4月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灏</cp:lastModifiedBy>
  <dcterms:created xsi:type="dcterms:W3CDTF">2024-04-17T07:03:00Z</dcterms:created>
  <dcterms:modified xsi:type="dcterms:W3CDTF">2026-07-13T02:43:53Z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ADBC613F16E14CFB87032A11C98BB344_13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